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2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<sst xmlns="http://schemas.openxmlformats.org/spreadsheetml/2006/main" count="74" uniqueCount="59">
  <si>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"Yes" represents a potential trouble spot</t>
  </si>
  <si>
    <t>REQUIREMENTS</t>
  </si>
  <si>
    <t>Yes?</t>
  </si>
  <si>
    <t>No?</t>
  </si>
  <si>
    <t>BUDGET</t>
  </si>
  <si>
    <t>SCHEDULE</t>
  </si>
  <si>
    <t>Yes</t>
  </si>
  <si>
    <t>No</t>
  </si>
  <si>
    <t>Overall Score</t>
  </si>
  <si>
    <t>PLACE "X" in Appropriate Column</t>
  </si>
  <si>
    <t>Action Items</t>
  </si>
  <si>
    <t>Q1: Is the budget based on expired estimates?</t>
  </si>
  <si>
    <t>Q2:Are resource contracts pending</t>
  </si>
  <si>
    <t>Q4:Is scope Nebulous</t>
  </si>
  <si>
    <t>Q1: Does the vendor have higher priority clients?</t>
  </si>
  <si>
    <t xml:space="preserve">Q4: Are vendors resources unstable? </t>
  </si>
  <si>
    <t>Q1:Have you Failed Previous audits</t>
  </si>
  <si>
    <t xml:space="preserve">Q2: Have you neglected your internal audit system? </t>
  </si>
  <si>
    <t>Q3: Are your records out of date/incomplete?</t>
  </si>
  <si>
    <t>Q4: Have you failed to designate resources to compliance?</t>
  </si>
  <si>
    <t xml:space="preserve">Q5: is there growing federal attention to your budget area? </t>
  </si>
  <si>
    <t>Q1: Is it a key Resource?</t>
  </si>
  <si>
    <t>Q4: Is the resource assigned to the critical path tasks?</t>
  </si>
  <si>
    <t>Q3. Are there other higher priority projects?</t>
  </si>
  <si>
    <t xml:space="preserve">Q1. Is equipment overdue? </t>
  </si>
  <si>
    <t xml:space="preserve">Q4. Does the customer have no fallback plan? </t>
  </si>
  <si>
    <t xml:space="preserve">Q1. Do we have to order equipment from external vendor </t>
  </si>
  <si>
    <t>Q4. Is material delivered historically late?</t>
  </si>
  <si>
    <t>Q5. Is vendor backlogged now?</t>
  </si>
  <si>
    <t>Q1. Does vendor have higher priority clients?</t>
  </si>
  <si>
    <t>Q2. Is the vendor known to deliver late?</t>
  </si>
  <si>
    <t>Q1: Is no backup equipment available?</t>
  </si>
  <si>
    <t>Q2: Can vendor replace equipment ASAP?</t>
  </si>
  <si>
    <t>Q3: Is there an alternate vendor?</t>
  </si>
  <si>
    <t>Q4: Are funds not available for repair/replacement?</t>
  </si>
  <si>
    <t>Q5: Is replacement/implementation of new equipment not lengthy?</t>
  </si>
  <si>
    <t>Is there a high probability that the sponsor (or other significant stakeholder) could change?</t>
  </si>
  <si>
    <t>No WBS dictionary exists?</t>
  </si>
  <si>
    <t>Can any of the new requirements affect scope?</t>
  </si>
  <si>
    <t>Have new requirements been identified since project kickoff?</t>
  </si>
  <si>
    <t>Was the stakeholder analysis skipped?</t>
  </si>
  <si>
    <t>Was the formal signoff of requirements eliminated?</t>
  </si>
  <si>
    <t>Are delivery of requirements being performed by an outside provider?</t>
  </si>
  <si>
    <t>Were key stakeholders not available or excluded during requirements definition?</t>
  </si>
  <si>
    <t>RESOURCES</t>
  </si>
  <si>
    <t>Risk Checklist generated by PMI Atlanta Class- Atlanta, GA</t>
  </si>
  <si>
    <t>Q1:Is management unaware of vacation schedules for all resources?</t>
  </si>
  <si>
    <t>Q2: Are there no replacements available?</t>
  </si>
  <si>
    <t>Q3: Will this affect schedule + deliverables?</t>
  </si>
  <si>
    <t>Q4:Will this affect quality?</t>
  </si>
  <si>
    <t xml:space="preserve">Q2: Is there the potential for a long term absence? </t>
  </si>
  <si>
    <t>Q3: Do we not have suitable replacements?</t>
  </si>
  <si>
    <t>Q2: Is Vendor known to deliver late?</t>
  </si>
  <si>
    <t>Q3: Is vendor located in a part of the world that is volatile?</t>
  </si>
  <si>
    <t>Q3:Are Resource costs volatile?</t>
  </si>
  <si>
    <t>Q2. Is installation behind schedule?</t>
  </si>
  <si>
    <t xml:space="preserve">Q3. Is vendor located in part of the world that is volatile </t>
  </si>
  <si>
    <t xml:space="preserve">Q2. Is material from sole source (or non=preferred) vendor? </t>
  </si>
  <si>
    <t xml:space="preserve">Q3, Is this new technology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</si>
</sst>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2.25"/>
      <name val="Arial"/>
      <family val="0"/>
    </font>
    <font>
      <sz val="3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val>
            <c:numRef>
              <c:f>Sheet1!$E$14:$F$14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val>
            <c:numRef>
              <c:f>Sheet1!$E$49:$F$49</c:f>
              <c:numCach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val>
            <c:numRef>
              <c:f>Sheet1!$E$64:$F$64</c:f>
              <c:numCach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val>
            <c:numRef>
              <c:f>Sheet1!$E$71:$F$71</c:f>
              <c:numCache>
                <c:ptCount val="2"/>
                <c:pt idx="0">
                  <c:v>29</c:v>
                </c:pt>
                <c:pt idx="1">
                  <c:v>22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val>
            <c:numRef>
              <c:f>Sheet1!$E$31:$F$31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Sheet1!$E$14:$F$14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152400</xdr:rowOff>
    </xdr:from>
    <xdr:to>
      <xdr:col>5</xdr:col>
      <xdr:colOff>581025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7200900" y="1190625"/>
        <a:ext cx="1171575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41</xdr:row>
      <xdr:rowOff>0</xdr:rowOff>
    </xdr:from>
    <xdr:to>
      <xdr:col>5</xdr:col>
      <xdr:colOff>600075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7210425" y="6705600"/>
        <a:ext cx="1181100" cy="65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5</xdr:col>
      <xdr:colOff>600075</xdr:colOff>
      <xdr:row>61</xdr:row>
      <xdr:rowOff>19050</xdr:rowOff>
    </xdr:to>
    <xdr:graphicFrame>
      <xdr:nvGraphicFramePr>
        <xdr:cNvPr id="3" name="Chart 3"/>
        <xdr:cNvGraphicFramePr/>
      </xdr:nvGraphicFramePr>
      <xdr:xfrm>
        <a:off x="7200900" y="9296400"/>
        <a:ext cx="1190625" cy="66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2609850</xdr:colOff>
      <xdr:row>72</xdr:row>
      <xdr:rowOff>123825</xdr:rowOff>
    </xdr:from>
    <xdr:to>
      <xdr:col>3</xdr:col>
      <xdr:colOff>523875</xdr:colOff>
      <xdr:row>78</xdr:row>
      <xdr:rowOff>85725</xdr:rowOff>
    </xdr:to>
    <xdr:graphicFrame>
      <xdr:nvGraphicFramePr>
        <xdr:cNvPr id="4" name="Chart 4"/>
        <xdr:cNvGraphicFramePr/>
      </xdr:nvGraphicFramePr>
      <xdr:xfrm>
        <a:off x="2609850" y="11849100"/>
        <a:ext cx="4486275" cy="93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5</xdr:col>
      <xdr:colOff>571500</xdr:colOff>
      <xdr:row>28</xdr:row>
      <xdr:rowOff>9525</xdr:rowOff>
    </xdr:to>
    <xdr:graphicFrame>
      <xdr:nvGraphicFramePr>
        <xdr:cNvPr id="5" name="Chart 5"/>
        <xdr:cNvGraphicFramePr/>
      </xdr:nvGraphicFramePr>
      <xdr:xfrm>
        <a:off x="7181850" y="3952875"/>
        <a:ext cx="1181100" cy="65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B4" sqref="B4"/>
    </sheetView>
  </sheetViews>
  <sheetFormatPr defaultColWidth="9.140625" defaultRowHeight="12.75"/>
  <cols>
    <col min="1" max="1" width="80.28125" style="0" customWidth="1"/>
    <col min="2" max="3" width="9.140625" style="2" customWidth="1"/>
    <col min="7" max="7" width="32.140625" style="0" customWidth="1"/>
  </cols>
  <sheetData>
    <row r="1" spans="1:7" ht="18">
      <c r="A1" s="1" t="s">
        <v>45</v>
      </c>
      <c r="G1" t="s">
        <v>10</v>
      </c>
    </row>
    <row r="2" spans="1:2" ht="12.75">
      <c r="A2" t="s">
        <v>0</v>
      </c>
      <c r="B2" s="2" t="s">
        <v>9</v>
      </c>
    </row>
    <row r="3" spans="1:3" ht="12.75">
      <c r="A3" t="s">
        <v>1</v>
      </c>
      <c r="B3" s="2" t="s">
        <v>2</v>
      </c>
      <c r="C3" s="2" t="s">
        <v>3</v>
      </c>
    </row>
    <row r="4" spans="1:7" ht="12.75">
      <c r="A4" t="s">
        <v>43</v>
      </c>
      <c r="D4">
        <f aca="true" t="shared" si="0" ref="D4:D11">IF(B4=0,0,1)</f>
        <v>0</v>
      </c>
      <c r="G4">
        <f>IF(D4=0,,"Meet with key stakeholders")</f>
        <v>0</v>
      </c>
    </row>
    <row r="5" spans="1:7" ht="12.75">
      <c r="A5" t="s">
        <v>42</v>
      </c>
      <c r="D5">
        <f t="shared" si="0"/>
        <v>0</v>
      </c>
      <c r="G5">
        <f>IF(D5=0,,"Meet with outside provider to review requirements")</f>
        <v>0</v>
      </c>
    </row>
    <row r="6" spans="1:7" ht="12.75">
      <c r="A6" t="s">
        <v>41</v>
      </c>
      <c r="D6">
        <f t="shared" si="0"/>
        <v>0</v>
      </c>
      <c r="G6">
        <f>IF(D6=0,,"Get formal signatures on the requirements")</f>
        <v>0</v>
      </c>
    </row>
    <row r="7" spans="1:7" ht="12.75">
      <c r="A7" t="s">
        <v>40</v>
      </c>
      <c r="D7">
        <f t="shared" si="0"/>
        <v>0</v>
      </c>
      <c r="G7">
        <f>IF(D7=0,,"Conduct stakeholder analysis")</f>
        <v>0</v>
      </c>
    </row>
    <row r="8" spans="1:7" ht="12.75">
      <c r="A8" t="s">
        <v>39</v>
      </c>
      <c r="D8">
        <f t="shared" si="0"/>
        <v>0</v>
      </c>
      <c r="G8">
        <f>IF(D8=0,,"Formalize new requirements through change control")</f>
        <v>0</v>
      </c>
    </row>
    <row r="9" spans="1:7" ht="12.75">
      <c r="A9" t="s">
        <v>38</v>
      </c>
      <c r="D9">
        <f t="shared" si="0"/>
        <v>0</v>
      </c>
      <c r="G9">
        <f>IF(D9=0,,"Pursue change control process")</f>
        <v>0</v>
      </c>
    </row>
    <row r="10" spans="1:7" ht="12.75">
      <c r="A10" t="s">
        <v>37</v>
      </c>
      <c r="D10">
        <f t="shared" si="0"/>
        <v>0</v>
      </c>
      <c r="G10">
        <f>IF(D10=0,,"Create WBS Dictionary on critical elements")</f>
        <v>0</v>
      </c>
    </row>
    <row r="11" spans="1:7" ht="12.75">
      <c r="A11" t="s">
        <v>36</v>
      </c>
      <c r="D11">
        <f t="shared" si="0"/>
        <v>0</v>
      </c>
      <c r="G11">
        <f>IF(D11=0,,"Create strategy for change in sponsorship")</f>
        <v>0</v>
      </c>
    </row>
    <row r="12" ht="12.75">
      <c r="E12" t="s">
        <v>1</v>
      </c>
    </row>
    <row r="13" spans="5:6" ht="12.75">
      <c r="E13" t="s">
        <v>6</v>
      </c>
      <c r="F13" t="s">
        <v>7</v>
      </c>
    </row>
    <row r="14" spans="5:6" ht="12.75">
      <c r="E14">
        <f>SUM(D4:D11)</f>
        <v>0</v>
      </c>
      <c r="F14">
        <f>8-E14</f>
        <v>8</v>
      </c>
    </row>
    <row r="15" ht="12.75">
      <c r="A15" t="s">
        <v>44</v>
      </c>
    </row>
    <row r="16" spans="1:7" ht="12.75">
      <c r="A16" t="s">
        <v>21</v>
      </c>
      <c r="D16">
        <f aca="true" t="shared" si="1" ref="D16:D32">IF(B16=0,0,1)</f>
        <v>0</v>
      </c>
      <c r="G16">
        <f>IF(D16=0,,"Evaluate Cross-Training")</f>
        <v>0</v>
      </c>
    </row>
    <row r="17" spans="1:7" ht="12.75">
      <c r="A17" t="s">
        <v>50</v>
      </c>
      <c r="D17">
        <f t="shared" si="1"/>
        <v>0</v>
      </c>
      <c r="G17">
        <f>IF(D17=0,,"Create understudy program for key resources")</f>
        <v>0</v>
      </c>
    </row>
    <row r="18" spans="1:7" ht="12.75">
      <c r="A18" t="s">
        <v>51</v>
      </c>
      <c r="D18">
        <f t="shared" si="1"/>
        <v>0</v>
      </c>
      <c r="G18">
        <f>IF(D18=0,,"Evaluate possibilities for replacements")</f>
        <v>0</v>
      </c>
    </row>
    <row r="19" spans="1:7" ht="12.75">
      <c r="A19" t="s">
        <v>22</v>
      </c>
      <c r="D19">
        <f t="shared" si="1"/>
        <v>0</v>
      </c>
      <c r="G19">
        <f>IF(D19=0,,"Identify alternate resources for critical path tasks")</f>
        <v>0</v>
      </c>
    </row>
    <row r="20" spans="1:7" ht="12.75">
      <c r="A20" t="s">
        <v>14</v>
      </c>
      <c r="D20">
        <f t="shared" si="1"/>
        <v>0</v>
      </c>
      <c r="G20">
        <f>IF(D20=0,,"Get account manager to negotiate priority")</f>
        <v>0</v>
      </c>
    </row>
    <row r="21" spans="1:7" ht="12.75">
      <c r="A21" t="s">
        <v>52</v>
      </c>
      <c r="D21">
        <f t="shared" si="1"/>
        <v>0</v>
      </c>
      <c r="G21">
        <f>IF(D21=0,,"Pre-qualify vendors")</f>
        <v>0</v>
      </c>
    </row>
    <row r="22" spans="1:7" ht="12.75">
      <c r="A22" t="s">
        <v>53</v>
      </c>
      <c r="D22">
        <f t="shared" si="1"/>
        <v>0</v>
      </c>
      <c r="G22">
        <f>IF(D22=0,,"Pre-qualify vendors in stable countries")</f>
        <v>0</v>
      </c>
    </row>
    <row r="23" spans="1:7" ht="12.75">
      <c r="A23" t="s">
        <v>15</v>
      </c>
      <c r="D23">
        <f t="shared" si="1"/>
        <v>0</v>
      </c>
      <c r="G23">
        <f>IF(D23=0,,"Identify alternate vendor")</f>
        <v>0</v>
      </c>
    </row>
    <row r="24" spans="1:7" ht="12.75">
      <c r="A24" t="s">
        <v>46</v>
      </c>
      <c r="D24">
        <f t="shared" si="1"/>
        <v>0</v>
      </c>
      <c r="G24">
        <f>IF(D24=0,,"Create schedule website and ensure management participation for approval")</f>
        <v>0</v>
      </c>
    </row>
    <row r="25" spans="1:7" ht="12.75">
      <c r="A25" t="s">
        <v>47</v>
      </c>
      <c r="D25">
        <f t="shared" si="1"/>
        <v>0</v>
      </c>
      <c r="G25">
        <f>IF(D25=0,,"Identify skill set backups - internal or external")</f>
        <v>0</v>
      </c>
    </row>
    <row r="26" spans="1:7" ht="12.75">
      <c r="A26" t="s">
        <v>48</v>
      </c>
      <c r="D26">
        <f t="shared" si="1"/>
        <v>0</v>
      </c>
      <c r="G26">
        <f>IF(D26=0,,"Extend schedule or reduce scope")</f>
        <v>0</v>
      </c>
    </row>
    <row r="27" spans="1:7" ht="12.75">
      <c r="A27" t="s">
        <v>49</v>
      </c>
      <c r="D27">
        <f t="shared" si="1"/>
        <v>0</v>
      </c>
      <c r="G27">
        <f>IF(D27=0,,"Assess correllation between resource and quality")</f>
        <v>0</v>
      </c>
    </row>
    <row r="28" spans="1:7" ht="12.75">
      <c r="A28" t="s">
        <v>31</v>
      </c>
      <c r="D28">
        <f t="shared" si="1"/>
        <v>0</v>
      </c>
      <c r="G28">
        <f>IF(D28=0,,"Ensure backup equipment is available, budgeted, and configured")</f>
        <v>0</v>
      </c>
    </row>
    <row r="29" spans="1:7" ht="12.75">
      <c r="A29" t="s">
        <v>32</v>
      </c>
      <c r="D29">
        <f t="shared" si="1"/>
        <v>0</v>
      </c>
      <c r="E29" t="s">
        <v>44</v>
      </c>
      <c r="G29">
        <f>IF(D29=0,,"Develop service level agreement with vendor")</f>
        <v>0</v>
      </c>
    </row>
    <row r="30" spans="1:7" ht="12.75">
      <c r="A30" t="s">
        <v>33</v>
      </c>
      <c r="D30">
        <f t="shared" si="1"/>
        <v>0</v>
      </c>
      <c r="E30" t="s">
        <v>6</v>
      </c>
      <c r="F30" t="s">
        <v>7</v>
      </c>
      <c r="G30">
        <f>IF(D30=0,,"Develop list of alternate vendors")</f>
        <v>0</v>
      </c>
    </row>
    <row r="31" spans="1:7" ht="12.75">
      <c r="A31" t="s">
        <v>34</v>
      </c>
      <c r="D31">
        <f t="shared" si="1"/>
        <v>0</v>
      </c>
      <c r="E31">
        <f>SUM(D16:D32)</f>
        <v>0</v>
      </c>
      <c r="F31">
        <f>17-E31</f>
        <v>17</v>
      </c>
      <c r="G31">
        <f>IF(D31=0,,"Budget for repair/replacement/ensure configuring funds")</f>
        <v>0</v>
      </c>
    </row>
    <row r="32" spans="1:7" ht="12.75">
      <c r="A32" t="s">
        <v>35</v>
      </c>
      <c r="D32">
        <f t="shared" si="1"/>
        <v>0</v>
      </c>
      <c r="G32">
        <f>IF(D32=0,,"Increase budget/schedule")</f>
        <v>0</v>
      </c>
    </row>
    <row r="36" ht="12.75">
      <c r="A36" t="s">
        <v>4</v>
      </c>
    </row>
    <row r="37" spans="1:7" ht="12.75">
      <c r="A37" t="s">
        <v>11</v>
      </c>
      <c r="D37">
        <f aca="true" t="shared" si="2" ref="D37:D66">IF(B37=0,0,1)</f>
        <v>0</v>
      </c>
      <c r="G37">
        <f>IF(D37=0,,"Re-evaluate expired estimates")</f>
        <v>0</v>
      </c>
    </row>
    <row r="38" spans="1:7" ht="12.75">
      <c r="A38" t="s">
        <v>12</v>
      </c>
      <c r="D38">
        <f t="shared" si="2"/>
        <v>0</v>
      </c>
      <c r="G38">
        <f>IF(D38=0,,"Close pending contracts")</f>
        <v>0</v>
      </c>
    </row>
    <row r="39" spans="1:7" ht="12.75">
      <c r="A39" t="s">
        <v>54</v>
      </c>
      <c r="D39">
        <f t="shared" si="2"/>
        <v>0</v>
      </c>
      <c r="G39">
        <f>IF(D39=0,,"Confirm scope document")</f>
        <v>0</v>
      </c>
    </row>
    <row r="40" spans="1:7" ht="12.75">
      <c r="A40" t="s">
        <v>13</v>
      </c>
      <c r="D40">
        <f t="shared" si="2"/>
        <v>0</v>
      </c>
      <c r="G40">
        <f>IF(D40=0,,"Negotiate not-to-exceeds")</f>
        <v>0</v>
      </c>
    </row>
    <row r="41" spans="1:7" ht="12.75">
      <c r="A41" t="s">
        <v>16</v>
      </c>
      <c r="D41">
        <f t="shared" si="2"/>
        <v>0</v>
      </c>
      <c r="G41">
        <f>IF(D41=0,,"Review lessons learned from previous audits")</f>
        <v>0</v>
      </c>
    </row>
    <row r="42" spans="1:7" ht="12.75">
      <c r="A42" t="s">
        <v>17</v>
      </c>
      <c r="D42">
        <f t="shared" si="2"/>
        <v>0</v>
      </c>
      <c r="G42">
        <f>IF(D42=0,,"Review documents and evaluate in context of audits")</f>
        <v>0</v>
      </c>
    </row>
    <row r="43" spans="1:7" ht="12.75">
      <c r="A43" t="s">
        <v>18</v>
      </c>
      <c r="D43">
        <f t="shared" si="2"/>
        <v>0</v>
      </c>
      <c r="G43">
        <f>IF(D43=0,,"Establish audit schedule")</f>
        <v>0</v>
      </c>
    </row>
    <row r="44" spans="1:8" ht="12.75">
      <c r="A44" t="s">
        <v>19</v>
      </c>
      <c r="D44">
        <f t="shared" si="2"/>
        <v>0</v>
      </c>
      <c r="G44">
        <f>IF(D44=0,,"Identify and designate person and include in job description and peer review")</f>
        <v>0</v>
      </c>
      <c r="H44" s="3"/>
    </row>
    <row r="45" spans="1:7" ht="12.75">
      <c r="A45" t="s">
        <v>20</v>
      </c>
      <c r="D45">
        <f t="shared" si="2"/>
        <v>0</v>
      </c>
      <c r="G45">
        <f>IF(D45=0,,"Research federal trends and prepare in federal context")</f>
        <v>0</v>
      </c>
    </row>
    <row r="46" spans="1:7" ht="12.75">
      <c r="A46" t="s">
        <v>11</v>
      </c>
      <c r="D46">
        <f t="shared" si="2"/>
        <v>0</v>
      </c>
      <c r="E46" t="s">
        <v>4</v>
      </c>
      <c r="G46">
        <f>IF(D46=0,,"Regenerate estimates")</f>
        <v>0</v>
      </c>
    </row>
    <row r="47" spans="1:7" ht="12.75">
      <c r="A47" t="s">
        <v>12</v>
      </c>
      <c r="D47">
        <f t="shared" si="2"/>
        <v>0</v>
      </c>
      <c r="E47" t="s">
        <v>6</v>
      </c>
      <c r="F47" t="s">
        <v>7</v>
      </c>
      <c r="G47">
        <f>IF(D47=0,,"Finalize resource contracts")</f>
        <v>0</v>
      </c>
    </row>
    <row r="48" spans="1:7" ht="12.75">
      <c r="A48" t="s">
        <v>54</v>
      </c>
      <c r="D48">
        <f t="shared" si="2"/>
        <v>0</v>
      </c>
      <c r="G48">
        <f>IF(D48=0,,"Finalize resource contracts")</f>
        <v>0</v>
      </c>
    </row>
    <row r="49" spans="1:7" ht="12.75">
      <c r="A49" t="s">
        <v>13</v>
      </c>
      <c r="D49">
        <f t="shared" si="2"/>
        <v>0</v>
      </c>
      <c r="E49">
        <f>SUM(D37:D49)</f>
        <v>0</v>
      </c>
      <c r="F49">
        <f>13-E49</f>
        <v>13</v>
      </c>
      <c r="G49">
        <f>IF(D49=0,,"Finalize requirements and get signatures on them")</f>
        <v>0</v>
      </c>
    </row>
    <row r="53" ht="12.75">
      <c r="A53" t="s">
        <v>5</v>
      </c>
    </row>
    <row r="54" spans="1:7" ht="12.75">
      <c r="A54" t="s">
        <v>24</v>
      </c>
      <c r="D54">
        <f t="shared" si="2"/>
        <v>0</v>
      </c>
      <c r="G54">
        <f>IF(D54=0,,"Review schedule and arrange back-up equipment")</f>
        <v>0</v>
      </c>
    </row>
    <row r="55" spans="1:7" ht="12.75">
      <c r="A55" t="s">
        <v>55</v>
      </c>
      <c r="D55">
        <f t="shared" si="2"/>
        <v>0</v>
      </c>
      <c r="G55">
        <f>IF(D55=0,,"Conduct fast-track installation")</f>
        <v>0</v>
      </c>
    </row>
    <row r="56" spans="1:7" ht="12.75">
      <c r="A56" t="s">
        <v>23</v>
      </c>
      <c r="D56">
        <f t="shared" si="2"/>
        <v>0</v>
      </c>
      <c r="G56">
        <f>IF(D56=0,,"Review with stakeholders")</f>
        <v>0</v>
      </c>
    </row>
    <row r="57" spans="1:7" ht="12.75">
      <c r="A57" t="s">
        <v>25</v>
      </c>
      <c r="D57">
        <f t="shared" si="2"/>
        <v>0</v>
      </c>
      <c r="G57">
        <f>IF(D57=0,,"Meet with customer and create fallback plan")</f>
        <v>0</v>
      </c>
    </row>
    <row r="58" spans="1:7" ht="12.75">
      <c r="A58" t="s">
        <v>29</v>
      </c>
      <c r="D58">
        <f t="shared" si="2"/>
        <v>0</v>
      </c>
      <c r="G58">
        <f>IF(D58=0,,"Negotiate priority status with vendor")</f>
        <v>0</v>
      </c>
    </row>
    <row r="59" spans="1:7" ht="12.75">
      <c r="A59" t="s">
        <v>30</v>
      </c>
      <c r="D59">
        <f t="shared" si="2"/>
        <v>0</v>
      </c>
      <c r="G59">
        <f>IF(D59=0,,"Negotiate earlier delivery date with vendor")</f>
        <v>0</v>
      </c>
    </row>
    <row r="60" spans="1:7" ht="12.75">
      <c r="A60" t="s">
        <v>56</v>
      </c>
      <c r="D60">
        <f t="shared" si="2"/>
        <v>0</v>
      </c>
      <c r="G60">
        <f>IF(D60=0,,"Identify alternate vendor in stable location")</f>
        <v>0</v>
      </c>
    </row>
    <row r="61" spans="1:7" ht="12.75">
      <c r="A61" t="s">
        <v>15</v>
      </c>
      <c r="D61">
        <f t="shared" si="2"/>
        <v>0</v>
      </c>
      <c r="G61">
        <f>IF(D61=0,,"Negotiate commitment on specific vendor resources by name")</f>
        <v>0</v>
      </c>
    </row>
    <row r="62" spans="1:7" ht="12.75">
      <c r="A62" t="s">
        <v>26</v>
      </c>
      <c r="D62">
        <f t="shared" si="2"/>
        <v>0</v>
      </c>
      <c r="E62" t="s">
        <v>5</v>
      </c>
      <c r="G62">
        <f>IF(D62=0,,"Re-evaluate make or buy decision")</f>
        <v>0</v>
      </c>
    </row>
    <row r="63" spans="1:7" ht="12.75">
      <c r="A63" t="s">
        <v>57</v>
      </c>
      <c r="D63">
        <f t="shared" si="2"/>
        <v>0</v>
      </c>
      <c r="E63" t="s">
        <v>6</v>
      </c>
      <c r="F63" t="s">
        <v>7</v>
      </c>
      <c r="G63">
        <f>IF(D63=0,,"Identify alternate approach or vendor willing to take on the challenge")</f>
        <v>0</v>
      </c>
    </row>
    <row r="64" spans="1:7" ht="12.75">
      <c r="A64" t="s">
        <v>58</v>
      </c>
      <c r="D64">
        <f t="shared" si="2"/>
        <v>0</v>
      </c>
      <c r="E64">
        <f>SUM(D54:D66)</f>
        <v>0</v>
      </c>
      <c r="F64">
        <f>13-E64</f>
        <v>13</v>
      </c>
      <c r="G64">
        <f>IF(D64=0,,"Identify alternate approach using established technology")</f>
        <v>0</v>
      </c>
    </row>
    <row r="65" spans="1:7" ht="12.75">
      <c r="A65" t="s">
        <v>27</v>
      </c>
      <c r="D65">
        <f t="shared" si="2"/>
        <v>0</v>
      </c>
      <c r="G65">
        <f>IF(D65=0,,"Establish earlier order dates for long-lead items")</f>
        <v>0</v>
      </c>
    </row>
    <row r="66" spans="1:7" ht="12.75">
      <c r="A66" t="s">
        <v>28</v>
      </c>
      <c r="D66">
        <f t="shared" si="2"/>
        <v>0</v>
      </c>
      <c r="G66">
        <f>IF(D66=0,,"Identify alternate vendor without backlog")</f>
        <v>0</v>
      </c>
    </row>
    <row r="70" ht="12.75">
      <c r="E70" t="s">
        <v>8</v>
      </c>
    </row>
    <row r="71" spans="5:6" ht="12.75">
      <c r="E71">
        <f>SUM(E1:E64)</f>
        <v>0</v>
      </c>
      <c r="F71">
        <f>SUM(F1:F64)</f>
        <v>51</v>
      </c>
    </row>
    <row r="94" spans="1:9" ht="33.75" customHeight="1">
      <c r="A94" s="4"/>
      <c r="G94" s="3"/>
      <c r="H94" s="3"/>
      <c r="I94" s="3"/>
    </row>
    <row r="95" ht="12.75">
      <c r="A95" s="3"/>
    </row>
    <row r="98" spans="2:3" ht="12.75">
      <c r="B98" s="7"/>
      <c r="C98" s="7"/>
    </row>
    <row r="105" ht="12.75">
      <c r="A105" s="4"/>
    </row>
    <row r="112" ht="12.75">
      <c r="A112" s="5"/>
    </row>
    <row r="121" ht="12.75">
      <c r="A121" s="4"/>
    </row>
    <row r="127" ht="12.75">
      <c r="A127" s="4"/>
    </row>
    <row r="133" ht="12.75">
      <c r="A133" s="4"/>
    </row>
    <row r="140" ht="12.75">
      <c r="A140" s="6"/>
    </row>
    <row r="146" ht="12.75">
      <c r="A146" s="6"/>
    </row>
    <row r="152" ht="12.75">
      <c r="A152" s="6"/>
    </row>
    <row r="159" ht="12.75">
      <c r="A159" s="6"/>
    </row>
    <row r="165" ht="12.75">
      <c r="A165" s="6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Pritchard</dc:creator>
  <cp:keywords/>
  <dc:description/>
  <cp:lastModifiedBy>Carl Pritchard</cp:lastModifiedBy>
  <dcterms:created xsi:type="dcterms:W3CDTF">2006-07-14T14:48:22Z</dcterms:created>
  <dcterms:modified xsi:type="dcterms:W3CDTF">2006-07-23T18:44:16Z</dcterms:modified>
  <cp:category/>
  <cp:version/>
  <cp:contentType/>
  <cp:contentStatus/>
</cp:coreProperties>
</file>